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Volumes/NO NAME/Presentacion T 002 Distribucion Salario/"/>
    </mc:Choice>
  </mc:AlternateContent>
  <bookViews>
    <workbookView xWindow="0" yWindow="460" windowWidth="28800" windowHeight="17600" tabRatio="500" activeTab="1"/>
  </bookViews>
  <sheets>
    <sheet name="Sheet1" sheetId="1" r:id="rId1"/>
    <sheet name="Sheet2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2" l="1"/>
  <c r="I33" i="2"/>
  <c r="C12" i="2"/>
  <c r="F12" i="2"/>
  <c r="E12" i="2"/>
  <c r="G12" i="2"/>
  <c r="C13" i="2"/>
  <c r="F13" i="2"/>
  <c r="E13" i="2"/>
  <c r="G13" i="2"/>
  <c r="C14" i="2"/>
  <c r="F14" i="2"/>
  <c r="E14" i="2"/>
  <c r="G14" i="2"/>
  <c r="C15" i="2"/>
  <c r="F15" i="2"/>
  <c r="E15" i="2"/>
  <c r="G15" i="2"/>
  <c r="C16" i="2"/>
  <c r="F16" i="2"/>
  <c r="E16" i="2"/>
  <c r="G16" i="2"/>
  <c r="C17" i="2"/>
  <c r="F17" i="2"/>
  <c r="E17" i="2"/>
  <c r="G17" i="2"/>
  <c r="C18" i="2"/>
  <c r="F18" i="2"/>
  <c r="E18" i="2"/>
  <c r="G18" i="2"/>
  <c r="C19" i="2"/>
  <c r="F19" i="2"/>
  <c r="E19" i="2"/>
  <c r="G19" i="2"/>
  <c r="C20" i="2"/>
  <c r="F20" i="2"/>
  <c r="E20" i="2"/>
  <c r="G20" i="2"/>
  <c r="C21" i="2"/>
  <c r="F21" i="2"/>
  <c r="E21" i="2"/>
  <c r="G21" i="2"/>
  <c r="C22" i="2"/>
  <c r="F22" i="2"/>
  <c r="E22" i="2"/>
  <c r="G22" i="2"/>
  <c r="C23" i="2"/>
  <c r="F23" i="2"/>
  <c r="E23" i="2"/>
  <c r="G23" i="2"/>
  <c r="C24" i="2"/>
  <c r="F24" i="2"/>
  <c r="E24" i="2"/>
  <c r="G24" i="2"/>
  <c r="C25" i="2"/>
  <c r="F25" i="2"/>
  <c r="E25" i="2"/>
  <c r="G25" i="2"/>
  <c r="C26" i="2"/>
  <c r="F26" i="2"/>
  <c r="E26" i="2"/>
  <c r="G26" i="2"/>
  <c r="C27" i="2"/>
  <c r="F27" i="2"/>
  <c r="E27" i="2"/>
  <c r="G27" i="2"/>
  <c r="C28" i="2"/>
  <c r="F28" i="2"/>
  <c r="E28" i="2"/>
  <c r="G28" i="2"/>
  <c r="C29" i="2"/>
  <c r="F29" i="2"/>
  <c r="E29" i="2"/>
  <c r="G29" i="2"/>
  <c r="G33" i="2"/>
  <c r="F33" i="2"/>
  <c r="E33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3" i="2"/>
  <c r="C9" i="2"/>
  <c r="C10" i="2"/>
  <c r="C11" i="2"/>
  <c r="C30" i="2"/>
  <c r="C31" i="2"/>
  <c r="C32" i="2"/>
  <c r="C33" i="2"/>
  <c r="D6" i="2"/>
  <c r="C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C16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C6" i="1"/>
  <c r="C12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<sst xmlns="http://schemas.openxmlformats.org/spreadsheetml/2006/main" count="24" uniqueCount="21">
  <si>
    <t>Salario Base:</t>
  </si>
  <si>
    <t>Docente 9 Meses</t>
  </si>
  <si>
    <t>Ganado por Profesores de 9 meses</t>
  </si>
  <si>
    <t>Pago a Profesores de 9 meses en Nomina de 12 meses o 24 quincenas</t>
  </si>
  <si>
    <t>% segun Squedule para el periodo de 8/16/2016 a 5/15/2016</t>
  </si>
  <si>
    <t>% segun Propuesta a 9 meses</t>
  </si>
  <si>
    <t xml:space="preserve">Compra de tiempo  </t>
  </si>
  <si>
    <t>Diferencia</t>
  </si>
  <si>
    <t>Periodo</t>
  </si>
  <si>
    <t>Diferencia sin cargar al proyecto si aplico el 25% a los nueve meses</t>
  </si>
  <si>
    <t>Periodos</t>
  </si>
  <si>
    <t>Segun Propuesta 25% cargado a la nomina</t>
  </si>
  <si>
    <t>Ajuste de 25% a 33.33% por la conversion de 9 a 12 meses de pago de la nomina</t>
  </si>
  <si>
    <t>Total</t>
  </si>
  <si>
    <t>Pago en  24 periodos o nominas</t>
  </si>
  <si>
    <t xml:space="preserve">Se ganan su salario en 18 periodos </t>
  </si>
  <si>
    <t>UNIVERSIDAD DE PUERTO RICO - MAYAGUEZ</t>
  </si>
  <si>
    <t>DECANATODE ADMINISTRACION</t>
  </si>
  <si>
    <t>Analisis de Conversion o Ajuste de 9 Meses a 12 Meses Personal Docente</t>
  </si>
  <si>
    <t>Bonificacion Administrativa</t>
  </si>
  <si>
    <t>Ajuste Salarial Base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</si>
</sst>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[$-409]d\-mmm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44" fontId="0" fillId="0" borderId="0" xfId="2" applyFont="1"/>
    <xf numFmtId="43" fontId="0" fillId="0" borderId="0" xfId="1" applyFont="1"/>
    <xf numFmtId="9" fontId="0" fillId="0" borderId="0" xfId="0" applyNumberFormat="1"/>
    <xf numFmtId="0" fontId="0" fillId="0" borderId="1" xfId="0" applyBorder="1"/>
    <xf numFmtId="0" fontId="0" fillId="0" borderId="8" xfId="0" applyBorder="1"/>
    <xf numFmtId="44" fontId="0" fillId="0" borderId="7" xfId="2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16" fontId="0" fillId="0" borderId="2" xfId="0" quotePrefix="1" applyNumberFormat="1" applyBorder="1" applyAlignment="1">
      <alignment horizontal="right"/>
    </xf>
    <xf numFmtId="165" fontId="0" fillId="0" borderId="2" xfId="2" applyNumberFormat="1" applyFont="1" applyBorder="1"/>
    <xf numFmtId="16" fontId="0" fillId="0" borderId="2" xfId="0" applyNumberFormat="1" applyBorder="1"/>
    <xf numFmtId="16" fontId="0" fillId="0" borderId="12" xfId="0" applyNumberFormat="1" applyBorder="1"/>
    <xf numFmtId="0" fontId="3" fillId="0" borderId="6" xfId="0" applyFont="1" applyBorder="1"/>
    <xf numFmtId="43" fontId="3" fillId="0" borderId="8" xfId="1" applyFont="1" applyBorder="1" applyAlignment="1">
      <alignment wrapText="1"/>
    </xf>
    <xf numFmtId="0" fontId="3" fillId="0" borderId="8" xfId="0" applyFont="1" applyBorder="1" applyAlignment="1">
      <alignment wrapText="1"/>
    </xf>
    <xf numFmtId="44" fontId="3" fillId="0" borderId="8" xfId="2" applyFont="1" applyBorder="1" applyAlignment="1">
      <alignment wrapText="1"/>
    </xf>
    <xf numFmtId="0" fontId="3" fillId="0" borderId="8" xfId="0" applyFont="1" applyBorder="1"/>
    <xf numFmtId="0" fontId="3" fillId="0" borderId="10" xfId="0" applyFont="1" applyBorder="1"/>
    <xf numFmtId="0" fontId="3" fillId="0" borderId="0" xfId="0" applyFont="1"/>
    <xf numFmtId="44" fontId="3" fillId="0" borderId="0" xfId="2" applyFont="1"/>
    <xf numFmtId="9" fontId="3" fillId="0" borderId="0" xfId="0" applyNumberFormat="1" applyFont="1"/>
    <xf numFmtId="0" fontId="0" fillId="0" borderId="0" xfId="0" applyFill="1"/>
    <xf numFmtId="16" fontId="0" fillId="2" borderId="2" xfId="0" applyNumberFormat="1" applyFill="1" applyBorder="1"/>
    <xf numFmtId="44" fontId="0" fillId="2" borderId="1" xfId="2" applyFont="1" applyFill="1" applyBorder="1"/>
    <xf numFmtId="0" fontId="3" fillId="0" borderId="4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16" fontId="3" fillId="0" borderId="10" xfId="0" quotePrefix="1" applyNumberFormat="1" applyFont="1" applyBorder="1" applyAlignment="1">
      <alignment horizontal="center"/>
    </xf>
    <xf numFmtId="165" fontId="3" fillId="0" borderId="10" xfId="2" applyNumberFormat="1" applyFont="1" applyBorder="1" applyAlignment="1">
      <alignment horizontal="center"/>
    </xf>
    <xf numFmtId="16" fontId="3" fillId="0" borderId="10" xfId="0" applyNumberFormat="1" applyFont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43" fontId="3" fillId="0" borderId="1" xfId="1" applyFont="1" applyBorder="1"/>
    <xf numFmtId="43" fontId="3" fillId="2" borderId="1" xfId="1" applyFont="1" applyFill="1" applyBorder="1"/>
    <xf numFmtId="43" fontId="3" fillId="0" borderId="7" xfId="1" applyFont="1" applyBorder="1"/>
    <xf numFmtId="10" fontId="3" fillId="0" borderId="1" xfId="0" applyNumberFormat="1" applyFont="1" applyBorder="1"/>
    <xf numFmtId="43" fontId="3" fillId="0" borderId="1" xfId="0" applyNumberFormat="1" applyFont="1" applyBorder="1"/>
    <xf numFmtId="44" fontId="3" fillId="0" borderId="1" xfId="2" applyFont="1" applyBorder="1"/>
    <xf numFmtId="44" fontId="3" fillId="2" borderId="1" xfId="2" applyFont="1" applyFill="1" applyBorder="1"/>
    <xf numFmtId="44" fontId="3" fillId="0" borderId="7" xfId="2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7" xfId="0" applyFont="1" applyBorder="1"/>
    <xf numFmtId="9" fontId="3" fillId="0" borderId="1" xfId="3" applyFont="1" applyBorder="1"/>
    <xf numFmtId="9" fontId="3" fillId="0" borderId="1" xfId="0" applyNumberFormat="1" applyFont="1" applyBorder="1"/>
    <xf numFmtId="44" fontId="3" fillId="0" borderId="10" xfId="2" applyFont="1" applyBorder="1"/>
    <xf numFmtId="0" fontId="3" fillId="2" borderId="10" xfId="0" applyFont="1" applyFill="1" applyBorder="1"/>
    <xf numFmtId="0" fontId="3" fillId="0" borderId="11" xfId="0" applyFont="1" applyBorder="1"/>
    <xf numFmtId="43" fontId="5" fillId="0" borderId="1" xfId="0" applyNumberFormat="1" applyFont="1" applyBorder="1"/>
    <xf numFmtId="0" fontId="5" fillId="0" borderId="1" xfId="0" applyFont="1" applyBorder="1"/>
    <xf numFmtId="44" fontId="5" fillId="0" borderId="1" xfId="2" applyFont="1" applyBorder="1"/>
    <xf numFmtId="43" fontId="5" fillId="2" borderId="1" xfId="0" applyNumberFormat="1" applyFont="1" applyFill="1" applyBorder="1"/>
    <xf numFmtId="16" fontId="3" fillId="0" borderId="0" xfId="0" applyNumberFormat="1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2" xfId="0" applyBorder="1"/>
    <xf numFmtId="44" fontId="0" fillId="0" borderId="18" xfId="2" applyFont="1" applyBorder="1"/>
    <xf numFmtId="44" fontId="0" fillId="0" borderId="19" xfId="2" applyFont="1" applyBorder="1"/>
    <xf numFmtId="44" fontId="0" fillId="0" borderId="20" xfId="2" applyFont="1" applyBorder="1"/>
    <xf numFmtId="44" fontId="0" fillId="0" borderId="6" xfId="2" applyFont="1" applyBorder="1"/>
    <xf numFmtId="44" fontId="0" fillId="0" borderId="12" xfId="2" applyFont="1" applyBorder="1"/>
    <xf numFmtId="44" fontId="0" fillId="0" borderId="8" xfId="2" applyFont="1" applyBorder="1"/>
    <xf numFmtId="44" fontId="0" fillId="0" borderId="9" xfId="2" applyFont="1" applyBorder="1"/>
    <xf numFmtId="44" fontId="0" fillId="0" borderId="11" xfId="2" applyFont="1" applyBorder="1"/>
    <xf numFmtId="44" fontId="3" fillId="0" borderId="14" xfId="2" applyFont="1" applyBorder="1" applyAlignment="1">
      <alignment horizontal="center" wrapText="1"/>
    </xf>
    <xf numFmtId="44" fontId="3" fillId="0" borderId="16" xfId="2" applyFont="1" applyBorder="1" applyAlignment="1">
      <alignment horizontal="center" wrapText="1"/>
    </xf>
    <xf numFmtId="9" fontId="3" fillId="0" borderId="17" xfId="2" applyNumberFormat="1" applyFont="1" applyBorder="1" applyAlignment="1">
      <alignment horizontal="center" wrapText="1"/>
    </xf>
    <xf numFmtId="9" fontId="3" fillId="0" borderId="15" xfId="0" applyNumberFormat="1" applyFont="1" applyBorder="1" applyAlignment="1">
      <alignment horizontal="center" wrapText="1"/>
    </xf>
    <xf numFmtId="0" fontId="3" fillId="0" borderId="16" xfId="0" applyFont="1" applyBorder="1"/>
    <xf numFmtId="16" fontId="3" fillId="0" borderId="12" xfId="0" applyNumberFormat="1" applyFont="1" applyBorder="1"/>
    <xf numFmtId="16" fontId="3" fillId="0" borderId="7" xfId="0" applyNumberFormat="1" applyFont="1" applyBorder="1"/>
    <xf numFmtId="0" fontId="3" fillId="0" borderId="9" xfId="0" applyFont="1" applyBorder="1"/>
    <xf numFmtId="44" fontId="3" fillId="0" borderId="8" xfId="2" applyFont="1" applyBorder="1"/>
    <xf numFmtId="44" fontId="3" fillId="0" borderId="19" xfId="2" applyFont="1" applyBorder="1"/>
    <xf numFmtId="0" fontId="3" fillId="2" borderId="8" xfId="0" applyFont="1" applyFill="1" applyBorder="1"/>
    <xf numFmtId="16" fontId="3" fillId="2" borderId="7" xfId="0" applyNumberFormat="1" applyFont="1" applyFill="1" applyBorder="1"/>
    <xf numFmtId="44" fontId="0" fillId="2" borderId="8" xfId="2" applyFont="1" applyFill="1" applyBorder="1"/>
    <xf numFmtId="44" fontId="0" fillId="2" borderId="7" xfId="2" applyFont="1" applyFill="1" applyBorder="1"/>
    <xf numFmtId="44" fontId="0" fillId="2" borderId="19" xfId="2" applyFont="1" applyFill="1" applyBorder="1"/>
    <xf numFmtId="44" fontId="2" fillId="2" borderId="7" xfId="0" applyNumberFormat="1" applyFont="1" applyFill="1" applyBorder="1"/>
    <xf numFmtId="16" fontId="3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22" xfId="2" applyFont="1" applyBorder="1"/>
    <xf numFmtId="0" fontId="0" fillId="0" borderId="23" xfId="0" applyBorder="1"/>
    <xf numFmtId="43" fontId="0" fillId="0" borderId="25" xfId="1" applyFont="1" applyBorder="1"/>
    <xf numFmtId="44" fontId="3" fillId="0" borderId="25" xfId="2" applyFont="1" applyBorder="1"/>
    <xf numFmtId="0" fontId="0" fillId="0" borderId="26" xfId="0" applyBorder="1"/>
    <xf numFmtId="0" fontId="0" fillId="0" borderId="22" xfId="0" applyBorder="1"/>
    <xf numFmtId="0" fontId="3" fillId="0" borderId="24" xfId="0" applyFont="1" applyBorder="1" applyAlignment="1">
      <alignment wrapText="1"/>
    </xf>
    <xf numFmtId="0" fontId="3" fillId="0" borderId="21" xfId="0" applyFont="1" applyBorder="1" applyAlignment="1">
      <alignment wrapText="1"/>
    </xf>
    <xf numFmtId="43" fontId="0" fillId="2" borderId="25" xfId="1" applyFont="1" applyFill="1" applyBorder="1"/>
    <xf numFmtId="0" fontId="0" fillId="2" borderId="22" xfId="0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2"/>
  <sheetViews>
    <sheetView showRuler="0" workbookViewId="0">
      <selection activeCell="A2" sqref="A2:C6"/>
    </sheetView>
  </sheetViews>
  <sheetFormatPr baseColWidth="10" defaultRowHeight="16" x14ac:dyDescent="0.2"/>
  <cols>
    <col min="1" max="1" width="16" customWidth="1"/>
    <col min="2" max="2" width="7.33203125" customWidth="1"/>
    <col min="3" max="3" width="12.6640625" customWidth="1"/>
    <col min="4" max="4" width="10.6640625" customWidth="1"/>
    <col min="5" max="5" width="10.6640625" style="1" customWidth="1"/>
    <col min="6" max="27" width="10.6640625" customWidth="1"/>
  </cols>
  <sheetData>
    <row r="2" spans="1:27" x14ac:dyDescent="0.2">
      <c r="A2" s="22" t="s">
        <v>1</v>
      </c>
      <c r="B2" s="23"/>
      <c r="C2" s="23"/>
    </row>
    <row r="3" spans="1:27" x14ac:dyDescent="0.2">
      <c r="A3" s="22"/>
      <c r="B3" s="23"/>
      <c r="C3" s="23"/>
    </row>
    <row r="4" spans="1:27" x14ac:dyDescent="0.2">
      <c r="A4" s="22" t="s">
        <v>0</v>
      </c>
      <c r="B4" s="22"/>
      <c r="C4" s="23">
        <v>94500</v>
      </c>
    </row>
    <row r="5" spans="1:27" x14ac:dyDescent="0.2">
      <c r="A5" s="22"/>
      <c r="B5" s="22"/>
      <c r="C5" s="22"/>
    </row>
    <row r="6" spans="1:27" x14ac:dyDescent="0.2">
      <c r="A6" s="22" t="s">
        <v>6</v>
      </c>
      <c r="B6" s="24">
        <v>0.25</v>
      </c>
      <c r="C6" s="23">
        <f>+C4*B6</f>
        <v>23625</v>
      </c>
    </row>
    <row r="7" spans="1:27" ht="17" thickBot="1" x14ac:dyDescent="0.25">
      <c r="B7" s="3"/>
      <c r="C7" s="1"/>
    </row>
    <row r="8" spans="1:27" s="32" customFormat="1" x14ac:dyDescent="0.2">
      <c r="A8" s="88" t="s">
        <v>8</v>
      </c>
      <c r="B8" s="28"/>
      <c r="C8" s="28"/>
      <c r="D8" s="28">
        <v>1</v>
      </c>
      <c r="E8" s="29">
        <v>2</v>
      </c>
      <c r="F8" s="28">
        <v>3</v>
      </c>
      <c r="G8" s="30">
        <v>4</v>
      </c>
      <c r="H8" s="30">
        <v>4</v>
      </c>
      <c r="I8" s="30">
        <v>6</v>
      </c>
      <c r="J8" s="30">
        <v>7</v>
      </c>
      <c r="K8" s="30">
        <v>8</v>
      </c>
      <c r="L8" s="30">
        <v>9</v>
      </c>
      <c r="M8" s="30">
        <v>10</v>
      </c>
      <c r="N8" s="30">
        <v>11</v>
      </c>
      <c r="O8" s="30">
        <v>12</v>
      </c>
      <c r="P8" s="30">
        <v>13</v>
      </c>
      <c r="Q8" s="30">
        <v>14</v>
      </c>
      <c r="R8" s="30">
        <v>15</v>
      </c>
      <c r="S8" s="30">
        <v>16</v>
      </c>
      <c r="T8" s="30">
        <v>17</v>
      </c>
      <c r="U8" s="30">
        <v>18</v>
      </c>
      <c r="V8" s="30">
        <v>19</v>
      </c>
      <c r="W8" s="30">
        <v>20</v>
      </c>
      <c r="X8" s="30">
        <v>21</v>
      </c>
      <c r="Y8" s="28">
        <v>22</v>
      </c>
      <c r="Z8" s="28">
        <v>23</v>
      </c>
      <c r="AA8" s="31">
        <v>24</v>
      </c>
    </row>
    <row r="9" spans="1:27" s="32" customFormat="1" ht="17" thickBot="1" x14ac:dyDescent="0.25">
      <c r="A9" s="89"/>
      <c r="B9" s="33"/>
      <c r="C9" s="33"/>
      <c r="D9" s="34">
        <v>42566</v>
      </c>
      <c r="E9" s="35">
        <v>42582</v>
      </c>
      <c r="F9" s="36">
        <v>42597</v>
      </c>
      <c r="G9" s="37">
        <v>42613</v>
      </c>
      <c r="H9" s="37">
        <v>42628</v>
      </c>
      <c r="I9" s="37">
        <v>42643</v>
      </c>
      <c r="J9" s="37">
        <v>42658</v>
      </c>
      <c r="K9" s="37">
        <v>42674</v>
      </c>
      <c r="L9" s="37">
        <v>42689</v>
      </c>
      <c r="M9" s="37">
        <v>42704</v>
      </c>
      <c r="N9" s="37">
        <v>42719</v>
      </c>
      <c r="O9" s="37">
        <v>42735</v>
      </c>
      <c r="P9" s="37">
        <v>42384</v>
      </c>
      <c r="Q9" s="37">
        <v>42400</v>
      </c>
      <c r="R9" s="37">
        <v>42415</v>
      </c>
      <c r="S9" s="37">
        <v>42428</v>
      </c>
      <c r="T9" s="37">
        <v>42444</v>
      </c>
      <c r="U9" s="37">
        <v>42460</v>
      </c>
      <c r="V9" s="37">
        <v>42475</v>
      </c>
      <c r="W9" s="37">
        <v>42490</v>
      </c>
      <c r="X9" s="37">
        <v>42505</v>
      </c>
      <c r="Y9" s="36">
        <v>42521</v>
      </c>
      <c r="Z9" s="36">
        <v>42536</v>
      </c>
      <c r="AA9" s="38">
        <v>42551</v>
      </c>
    </row>
    <row r="10" spans="1:27" x14ac:dyDescent="0.2">
      <c r="A10" s="16"/>
      <c r="B10" s="11"/>
      <c r="C10" s="11"/>
      <c r="D10" s="12"/>
      <c r="E10" s="13"/>
      <c r="F10" s="14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4"/>
      <c r="Z10" s="14"/>
      <c r="AA10" s="15"/>
    </row>
    <row r="11" spans="1:27" s="2" customFormat="1" ht="80" x14ac:dyDescent="0.2">
      <c r="A11" s="17" t="s">
        <v>3</v>
      </c>
      <c r="B11" s="39"/>
      <c r="C11" s="39"/>
      <c r="D11" s="39">
        <f>94500/24</f>
        <v>3937.5</v>
      </c>
      <c r="E11" s="39">
        <f>94500/24</f>
        <v>3937.5</v>
      </c>
      <c r="F11" s="39">
        <f t="shared" ref="F11:AA11" si="0">94500/24</f>
        <v>3937.5</v>
      </c>
      <c r="G11" s="40">
        <f t="shared" si="0"/>
        <v>3937.5</v>
      </c>
      <c r="H11" s="40">
        <f t="shared" si="0"/>
        <v>3937.5</v>
      </c>
      <c r="I11" s="40">
        <f t="shared" si="0"/>
        <v>3937.5</v>
      </c>
      <c r="J11" s="40">
        <f t="shared" si="0"/>
        <v>3937.5</v>
      </c>
      <c r="K11" s="40">
        <f t="shared" si="0"/>
        <v>3937.5</v>
      </c>
      <c r="L11" s="40">
        <f t="shared" si="0"/>
        <v>3937.5</v>
      </c>
      <c r="M11" s="40">
        <f t="shared" si="0"/>
        <v>3937.5</v>
      </c>
      <c r="N11" s="40">
        <f t="shared" si="0"/>
        <v>3937.5</v>
      </c>
      <c r="O11" s="40">
        <f t="shared" si="0"/>
        <v>3937.5</v>
      </c>
      <c r="P11" s="40">
        <f t="shared" si="0"/>
        <v>3937.5</v>
      </c>
      <c r="Q11" s="40">
        <f t="shared" si="0"/>
        <v>3937.5</v>
      </c>
      <c r="R11" s="40">
        <f t="shared" si="0"/>
        <v>3937.5</v>
      </c>
      <c r="S11" s="40">
        <f t="shared" si="0"/>
        <v>3937.5</v>
      </c>
      <c r="T11" s="40">
        <f t="shared" si="0"/>
        <v>3937.5</v>
      </c>
      <c r="U11" s="40">
        <f t="shared" si="0"/>
        <v>3937.5</v>
      </c>
      <c r="V11" s="40">
        <f t="shared" si="0"/>
        <v>3937.5</v>
      </c>
      <c r="W11" s="40">
        <f t="shared" si="0"/>
        <v>3937.5</v>
      </c>
      <c r="X11" s="40">
        <f t="shared" si="0"/>
        <v>3937.5</v>
      </c>
      <c r="Y11" s="39">
        <f t="shared" si="0"/>
        <v>3937.5</v>
      </c>
      <c r="Z11" s="39">
        <f t="shared" si="0"/>
        <v>3937.5</v>
      </c>
      <c r="AA11" s="41">
        <f t="shared" si="0"/>
        <v>3937.5</v>
      </c>
    </row>
    <row r="12" spans="1:27" s="2" customFormat="1" ht="52" customHeight="1" x14ac:dyDescent="0.2">
      <c r="A12" s="18" t="s">
        <v>4</v>
      </c>
      <c r="B12" s="42">
        <v>0.33329999999999999</v>
      </c>
      <c r="C12" s="43">
        <f>+G12+H12+I12+J12+K12+L12+M12+N12+O12+P12+Q12+R12+S12+T12+U12+V12+W12+X12</f>
        <v>23622.637500000004</v>
      </c>
      <c r="D12" s="39"/>
      <c r="E12" s="39"/>
      <c r="F12" s="39"/>
      <c r="G12" s="40">
        <f>3937.5*0.3333</f>
        <v>1312.3687499999999</v>
      </c>
      <c r="H12" s="40">
        <f t="shared" ref="H12:X12" si="1">3937.5*0.3333</f>
        <v>1312.3687499999999</v>
      </c>
      <c r="I12" s="40">
        <f t="shared" si="1"/>
        <v>1312.3687499999999</v>
      </c>
      <c r="J12" s="40">
        <f t="shared" si="1"/>
        <v>1312.3687499999999</v>
      </c>
      <c r="K12" s="40">
        <f t="shared" si="1"/>
        <v>1312.3687499999999</v>
      </c>
      <c r="L12" s="40">
        <f t="shared" si="1"/>
        <v>1312.3687499999999</v>
      </c>
      <c r="M12" s="40">
        <f t="shared" si="1"/>
        <v>1312.3687499999999</v>
      </c>
      <c r="N12" s="40">
        <f t="shared" si="1"/>
        <v>1312.3687499999999</v>
      </c>
      <c r="O12" s="40">
        <f t="shared" si="1"/>
        <v>1312.3687499999999</v>
      </c>
      <c r="P12" s="40">
        <f t="shared" si="1"/>
        <v>1312.3687499999999</v>
      </c>
      <c r="Q12" s="40">
        <f t="shared" si="1"/>
        <v>1312.3687499999999</v>
      </c>
      <c r="R12" s="40">
        <f t="shared" si="1"/>
        <v>1312.3687499999999</v>
      </c>
      <c r="S12" s="40">
        <f t="shared" si="1"/>
        <v>1312.3687499999999</v>
      </c>
      <c r="T12" s="40">
        <f t="shared" si="1"/>
        <v>1312.3687499999999</v>
      </c>
      <c r="U12" s="40">
        <f t="shared" si="1"/>
        <v>1312.3687499999999</v>
      </c>
      <c r="V12" s="40">
        <f t="shared" si="1"/>
        <v>1312.3687499999999</v>
      </c>
      <c r="W12" s="40">
        <f t="shared" si="1"/>
        <v>1312.3687499999999</v>
      </c>
      <c r="X12" s="40">
        <f t="shared" si="1"/>
        <v>1312.3687499999999</v>
      </c>
      <c r="Y12" s="39"/>
      <c r="Z12" s="39"/>
      <c r="AA12" s="41"/>
    </row>
    <row r="13" spans="1:27" s="1" customFormat="1" ht="48" x14ac:dyDescent="0.2">
      <c r="A13" s="19" t="s">
        <v>2</v>
      </c>
      <c r="B13" s="44"/>
      <c r="C13" s="44"/>
      <c r="D13" s="44"/>
      <c r="E13" s="44"/>
      <c r="F13" s="44"/>
      <c r="G13" s="45">
        <f>94500/18</f>
        <v>5250</v>
      </c>
      <c r="H13" s="45">
        <f t="shared" ref="H13:X13" si="2">94500/18</f>
        <v>5250</v>
      </c>
      <c r="I13" s="45">
        <f t="shared" si="2"/>
        <v>5250</v>
      </c>
      <c r="J13" s="45">
        <f t="shared" si="2"/>
        <v>5250</v>
      </c>
      <c r="K13" s="45">
        <f t="shared" si="2"/>
        <v>5250</v>
      </c>
      <c r="L13" s="45">
        <f t="shared" si="2"/>
        <v>5250</v>
      </c>
      <c r="M13" s="45">
        <f t="shared" si="2"/>
        <v>5250</v>
      </c>
      <c r="N13" s="45">
        <f t="shared" si="2"/>
        <v>5250</v>
      </c>
      <c r="O13" s="45">
        <f t="shared" si="2"/>
        <v>5250</v>
      </c>
      <c r="P13" s="45">
        <f t="shared" si="2"/>
        <v>5250</v>
      </c>
      <c r="Q13" s="45">
        <f t="shared" si="2"/>
        <v>5250</v>
      </c>
      <c r="R13" s="45">
        <f t="shared" si="2"/>
        <v>5250</v>
      </c>
      <c r="S13" s="45">
        <f t="shared" si="2"/>
        <v>5250</v>
      </c>
      <c r="T13" s="45">
        <f t="shared" si="2"/>
        <v>5250</v>
      </c>
      <c r="U13" s="45">
        <f t="shared" si="2"/>
        <v>5250</v>
      </c>
      <c r="V13" s="45">
        <f t="shared" si="2"/>
        <v>5250</v>
      </c>
      <c r="W13" s="45">
        <f t="shared" si="2"/>
        <v>5250</v>
      </c>
      <c r="X13" s="45">
        <f t="shared" si="2"/>
        <v>5250</v>
      </c>
      <c r="Y13" s="44"/>
      <c r="Z13" s="44"/>
      <c r="AA13" s="46"/>
    </row>
    <row r="14" spans="1:27" x14ac:dyDescent="0.2">
      <c r="A14" s="20"/>
      <c r="B14" s="47"/>
      <c r="C14" s="47"/>
      <c r="D14" s="47"/>
      <c r="E14" s="44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7"/>
      <c r="Z14" s="47"/>
      <c r="AA14" s="49"/>
    </row>
    <row r="15" spans="1:27" x14ac:dyDescent="0.2">
      <c r="A15" s="20"/>
      <c r="B15" s="47"/>
      <c r="C15" s="47"/>
      <c r="D15" s="47"/>
      <c r="E15" s="44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7"/>
      <c r="Z15" s="47"/>
      <c r="AA15" s="49"/>
    </row>
    <row r="16" spans="1:27" s="2" customFormat="1" ht="48" x14ac:dyDescent="0.2">
      <c r="A16" s="17" t="s">
        <v>5</v>
      </c>
      <c r="B16" s="50">
        <v>0.25</v>
      </c>
      <c r="C16" s="43">
        <f>+D16+E16+F16+G16+H16+I16+J16+K16+L16+M16+N16+O16+P16+Q16+R16+S16+T16+U16+V16+W16+X16+Y16+Z16+AA16</f>
        <v>17718.75</v>
      </c>
      <c r="D16" s="39"/>
      <c r="E16" s="39"/>
      <c r="F16" s="39"/>
      <c r="G16" s="40">
        <f>3937.5*0.25</f>
        <v>984.375</v>
      </c>
      <c r="H16" s="40">
        <f t="shared" ref="H16:X16" si="3">3937.5*0.25</f>
        <v>984.375</v>
      </c>
      <c r="I16" s="40">
        <f t="shared" si="3"/>
        <v>984.375</v>
      </c>
      <c r="J16" s="40">
        <f t="shared" si="3"/>
        <v>984.375</v>
      </c>
      <c r="K16" s="40">
        <f t="shared" si="3"/>
        <v>984.375</v>
      </c>
      <c r="L16" s="40">
        <f t="shared" si="3"/>
        <v>984.375</v>
      </c>
      <c r="M16" s="40">
        <f t="shared" si="3"/>
        <v>984.375</v>
      </c>
      <c r="N16" s="40">
        <f t="shared" si="3"/>
        <v>984.375</v>
      </c>
      <c r="O16" s="40">
        <f t="shared" si="3"/>
        <v>984.375</v>
      </c>
      <c r="P16" s="40">
        <f t="shared" si="3"/>
        <v>984.375</v>
      </c>
      <c r="Q16" s="40">
        <f t="shared" si="3"/>
        <v>984.375</v>
      </c>
      <c r="R16" s="40">
        <f t="shared" si="3"/>
        <v>984.375</v>
      </c>
      <c r="S16" s="40">
        <f t="shared" si="3"/>
        <v>984.375</v>
      </c>
      <c r="T16" s="40">
        <f t="shared" si="3"/>
        <v>984.375</v>
      </c>
      <c r="U16" s="40">
        <f t="shared" si="3"/>
        <v>984.375</v>
      </c>
      <c r="V16" s="40">
        <f t="shared" si="3"/>
        <v>984.375</v>
      </c>
      <c r="W16" s="40">
        <f t="shared" si="3"/>
        <v>984.375</v>
      </c>
      <c r="X16" s="40">
        <f t="shared" si="3"/>
        <v>984.375</v>
      </c>
      <c r="Y16" s="39"/>
      <c r="Z16" s="39"/>
      <c r="AA16" s="41"/>
    </row>
    <row r="17" spans="1:27" x14ac:dyDescent="0.2">
      <c r="A17" s="20"/>
      <c r="B17" s="51"/>
      <c r="C17" s="51"/>
      <c r="D17" s="47"/>
      <c r="E17" s="44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7"/>
      <c r="Z17" s="47"/>
      <c r="AA17" s="49"/>
    </row>
    <row r="18" spans="1:27" ht="64" x14ac:dyDescent="0.2">
      <c r="A18" s="18" t="s">
        <v>9</v>
      </c>
      <c r="B18" s="47"/>
      <c r="C18" s="55">
        <f>+D18+E18+F18+G18+H18+I18+J18+K18+L18+M18+N18+O18+P18+Q18+R18+S18+T18+U18+V18+W18+X18+Y18+Z18+AA18</f>
        <v>-5903.8874999999953</v>
      </c>
      <c r="D18" s="56"/>
      <c r="E18" s="57"/>
      <c r="F18" s="56"/>
      <c r="G18" s="58">
        <f>+G16-G12</f>
        <v>-327.99374999999986</v>
      </c>
      <c r="H18" s="58">
        <f t="shared" ref="H18:X18" si="4">+H16-H12</f>
        <v>-327.99374999999986</v>
      </c>
      <c r="I18" s="58">
        <f t="shared" si="4"/>
        <v>-327.99374999999986</v>
      </c>
      <c r="J18" s="58">
        <f t="shared" si="4"/>
        <v>-327.99374999999986</v>
      </c>
      <c r="K18" s="58">
        <f t="shared" si="4"/>
        <v>-327.99374999999986</v>
      </c>
      <c r="L18" s="58">
        <f t="shared" si="4"/>
        <v>-327.99374999999986</v>
      </c>
      <c r="M18" s="58">
        <f t="shared" si="4"/>
        <v>-327.99374999999986</v>
      </c>
      <c r="N18" s="58">
        <f t="shared" si="4"/>
        <v>-327.99374999999986</v>
      </c>
      <c r="O18" s="58">
        <f t="shared" si="4"/>
        <v>-327.99374999999986</v>
      </c>
      <c r="P18" s="58">
        <f t="shared" si="4"/>
        <v>-327.99374999999986</v>
      </c>
      <c r="Q18" s="58">
        <f t="shared" si="4"/>
        <v>-327.99374999999986</v>
      </c>
      <c r="R18" s="58">
        <f t="shared" si="4"/>
        <v>-327.99374999999986</v>
      </c>
      <c r="S18" s="58">
        <f t="shared" si="4"/>
        <v>-327.99374999999986</v>
      </c>
      <c r="T18" s="58">
        <f t="shared" si="4"/>
        <v>-327.99374999999986</v>
      </c>
      <c r="U18" s="58">
        <f t="shared" si="4"/>
        <v>-327.99374999999986</v>
      </c>
      <c r="V18" s="58">
        <f t="shared" si="4"/>
        <v>-327.99374999999986</v>
      </c>
      <c r="W18" s="58">
        <f t="shared" si="4"/>
        <v>-327.99374999999986</v>
      </c>
      <c r="X18" s="58">
        <f t="shared" si="4"/>
        <v>-327.99374999999986</v>
      </c>
      <c r="Y18" s="47"/>
      <c r="Z18" s="47"/>
      <c r="AA18" s="49"/>
    </row>
    <row r="19" spans="1:27" x14ac:dyDescent="0.2">
      <c r="A19" s="5"/>
      <c r="B19" s="47"/>
      <c r="C19" s="47"/>
      <c r="D19" s="47"/>
      <c r="E19" s="44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7"/>
      <c r="Z19" s="47"/>
      <c r="AA19" s="49"/>
    </row>
    <row r="20" spans="1:27" ht="17" thickBot="1" x14ac:dyDescent="0.25">
      <c r="A20" s="8"/>
      <c r="B20" s="21"/>
      <c r="C20" s="21"/>
      <c r="D20" s="21"/>
      <c r="E20" s="52"/>
      <c r="F20" s="21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21"/>
      <c r="Z20" s="21"/>
      <c r="AA20" s="54"/>
    </row>
    <row r="32" spans="1:27" x14ac:dyDescent="0.2">
      <c r="K32" s="25"/>
    </row>
  </sheetData>
  <mergeCells count="1">
    <mergeCell ref="A8:A9"/>
  </mergeCells>
  <phoneticPr fontId="4" type="noConversion"/>
  <pageMargins left="0.7" right="0.7" top="0.75" bottom="0.75" header="0.3" footer="0.3"/>
  <pageSetup paperSize="5" scale="5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showRuler="0" topLeftCell="A7" workbookViewId="0">
      <selection activeCell="L16" sqref="L16"/>
    </sheetView>
  </sheetViews>
  <sheetFormatPr baseColWidth="10" defaultRowHeight="16" x14ac:dyDescent="0.2"/>
  <cols>
    <col min="1" max="1" width="5" customWidth="1"/>
    <col min="3" max="3" width="12.6640625" style="1" customWidth="1"/>
    <col min="4" max="5" width="11.83203125" style="1" customWidth="1"/>
    <col min="6" max="6" width="14" customWidth="1"/>
    <col min="8" max="8" width="3.5" customWidth="1"/>
    <col min="9" max="9" width="13.33203125" customWidth="1"/>
    <col min="10" max="10" width="11.33203125" customWidth="1"/>
  </cols>
  <sheetData>
    <row r="1" spans="1:27" x14ac:dyDescent="0.2">
      <c r="A1" s="92" t="s">
        <v>16</v>
      </c>
      <c r="B1" s="92"/>
      <c r="C1" s="92"/>
      <c r="D1" s="92"/>
      <c r="E1" s="92"/>
      <c r="F1" s="92"/>
      <c r="G1" s="92"/>
    </row>
    <row r="2" spans="1:27" x14ac:dyDescent="0.2">
      <c r="A2" s="92" t="s">
        <v>17</v>
      </c>
      <c r="B2" s="92"/>
      <c r="C2" s="92"/>
      <c r="D2" s="92"/>
      <c r="E2" s="92"/>
      <c r="F2" s="92"/>
      <c r="G2" s="92"/>
    </row>
    <row r="3" spans="1:27" x14ac:dyDescent="0.2">
      <c r="A3" s="92" t="s">
        <v>18</v>
      </c>
      <c r="B3" s="92"/>
      <c r="C3" s="92"/>
      <c r="D3" s="92"/>
      <c r="E3" s="92"/>
      <c r="F3" s="92"/>
      <c r="G3" s="92"/>
    </row>
    <row r="4" spans="1:27" x14ac:dyDescent="0.2">
      <c r="B4" s="22" t="s">
        <v>1</v>
      </c>
      <c r="C4" s="23"/>
      <c r="D4" s="23"/>
    </row>
    <row r="5" spans="1:27" x14ac:dyDescent="0.2">
      <c r="B5" s="22" t="s">
        <v>0</v>
      </c>
      <c r="C5" s="22"/>
      <c r="D5" s="23">
        <v>94500</v>
      </c>
    </row>
    <row r="6" spans="1:27" ht="32" x14ac:dyDescent="0.2">
      <c r="B6" s="61" t="s">
        <v>6</v>
      </c>
      <c r="C6" s="24">
        <v>0.25</v>
      </c>
      <c r="D6" s="23">
        <f>+D5*C6</f>
        <v>23625</v>
      </c>
      <c r="E6" s="60"/>
      <c r="F6" s="59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59"/>
      <c r="Z6" s="59"/>
      <c r="AA6" s="59"/>
    </row>
    <row r="7" spans="1:27" ht="17" thickBot="1" x14ac:dyDescent="0.25"/>
    <row r="8" spans="1:27" ht="102" customHeight="1" thickBot="1" x14ac:dyDescent="0.25">
      <c r="A8" s="90" t="s">
        <v>10</v>
      </c>
      <c r="B8" s="91"/>
      <c r="C8" s="71" t="s">
        <v>14</v>
      </c>
      <c r="D8" s="72" t="s">
        <v>15</v>
      </c>
      <c r="E8" s="73" t="s">
        <v>11</v>
      </c>
      <c r="F8" s="74" t="s">
        <v>12</v>
      </c>
      <c r="G8" s="75" t="s">
        <v>7</v>
      </c>
      <c r="I8" s="99" t="s">
        <v>19</v>
      </c>
      <c r="J8" s="100" t="s">
        <v>20</v>
      </c>
    </row>
    <row r="9" spans="1:27" ht="20" customHeight="1" x14ac:dyDescent="0.2">
      <c r="A9" s="16">
        <v>1</v>
      </c>
      <c r="B9" s="76">
        <v>42566</v>
      </c>
      <c r="C9" s="66">
        <f>94500/24</f>
        <v>3937.5</v>
      </c>
      <c r="D9" s="67"/>
      <c r="E9" s="63"/>
      <c r="F9" s="11"/>
      <c r="G9" s="62"/>
      <c r="I9" s="95">
        <v>1000</v>
      </c>
      <c r="J9" s="98"/>
    </row>
    <row r="10" spans="1:27" ht="20" customHeight="1" x14ac:dyDescent="0.2">
      <c r="A10" s="20">
        <v>2</v>
      </c>
      <c r="B10" s="77">
        <v>42582</v>
      </c>
      <c r="C10" s="68">
        <f t="shared" ref="C10:C32" si="0">94500/24</f>
        <v>3937.5</v>
      </c>
      <c r="D10" s="6"/>
      <c r="E10" s="64"/>
      <c r="F10" s="4"/>
      <c r="G10" s="7"/>
      <c r="I10" s="95">
        <v>1000</v>
      </c>
      <c r="J10" s="98"/>
    </row>
    <row r="11" spans="1:27" ht="20" customHeight="1" x14ac:dyDescent="0.2">
      <c r="A11" s="20">
        <v>3</v>
      </c>
      <c r="B11" s="77">
        <v>42597</v>
      </c>
      <c r="C11" s="68">
        <f t="shared" si="0"/>
        <v>3937.5</v>
      </c>
      <c r="D11" s="6"/>
      <c r="E11" s="64"/>
      <c r="F11" s="4"/>
      <c r="G11" s="7"/>
      <c r="I11" s="95">
        <v>1000</v>
      </c>
      <c r="J11" s="98"/>
    </row>
    <row r="12" spans="1:27" ht="20" customHeight="1" x14ac:dyDescent="0.2">
      <c r="A12" s="81">
        <v>4</v>
      </c>
      <c r="B12" s="82">
        <v>42613</v>
      </c>
      <c r="C12" s="83">
        <f t="shared" si="0"/>
        <v>3937.5</v>
      </c>
      <c r="D12" s="84">
        <f>94500/18</f>
        <v>5250</v>
      </c>
      <c r="E12" s="85">
        <f>+C12*0.25</f>
        <v>984.375</v>
      </c>
      <c r="F12" s="27">
        <f>+C12*0.3333</f>
        <v>1312.3687499999999</v>
      </c>
      <c r="G12" s="86">
        <f>+F12-E12</f>
        <v>327.99374999999986</v>
      </c>
      <c r="I12" s="101">
        <v>1000</v>
      </c>
      <c r="J12" s="102">
        <v>555.55999999999995</v>
      </c>
    </row>
    <row r="13" spans="1:27" ht="20" customHeight="1" x14ac:dyDescent="0.2">
      <c r="A13" s="81">
        <v>5</v>
      </c>
      <c r="B13" s="82">
        <v>42628</v>
      </c>
      <c r="C13" s="83">
        <f t="shared" si="0"/>
        <v>3937.5</v>
      </c>
      <c r="D13" s="84">
        <f t="shared" ref="D13:D29" si="1">94500/18</f>
        <v>5250</v>
      </c>
      <c r="E13" s="85">
        <f t="shared" ref="E13:E29" si="2">+C13*0.25</f>
        <v>984.375</v>
      </c>
      <c r="F13" s="27">
        <f t="shared" ref="F13:F29" si="3">+C13*0.3333</f>
        <v>1312.3687499999999</v>
      </c>
      <c r="G13" s="86">
        <f t="shared" ref="G13:G29" si="4">+F13-E13</f>
        <v>327.99374999999986</v>
      </c>
      <c r="I13" s="101">
        <v>1000</v>
      </c>
      <c r="J13" s="102">
        <v>555.55999999999995</v>
      </c>
    </row>
    <row r="14" spans="1:27" ht="20" customHeight="1" x14ac:dyDescent="0.2">
      <c r="A14" s="81">
        <v>6</v>
      </c>
      <c r="B14" s="82">
        <v>42643</v>
      </c>
      <c r="C14" s="83">
        <f t="shared" si="0"/>
        <v>3937.5</v>
      </c>
      <c r="D14" s="84">
        <f t="shared" si="1"/>
        <v>5250</v>
      </c>
      <c r="E14" s="85">
        <f t="shared" si="2"/>
        <v>984.375</v>
      </c>
      <c r="F14" s="27">
        <f t="shared" si="3"/>
        <v>1312.3687499999999</v>
      </c>
      <c r="G14" s="86">
        <f t="shared" si="4"/>
        <v>327.99374999999986</v>
      </c>
      <c r="I14" s="101">
        <v>1000</v>
      </c>
      <c r="J14" s="102">
        <v>555.55999999999995</v>
      </c>
    </row>
    <row r="15" spans="1:27" ht="20" customHeight="1" x14ac:dyDescent="0.2">
      <c r="A15" s="81">
        <v>7</v>
      </c>
      <c r="B15" s="82">
        <v>42658</v>
      </c>
      <c r="C15" s="83">
        <f t="shared" si="0"/>
        <v>3937.5</v>
      </c>
      <c r="D15" s="84">
        <f t="shared" si="1"/>
        <v>5250</v>
      </c>
      <c r="E15" s="85">
        <f t="shared" si="2"/>
        <v>984.375</v>
      </c>
      <c r="F15" s="27">
        <f t="shared" si="3"/>
        <v>1312.3687499999999</v>
      </c>
      <c r="G15" s="86">
        <f t="shared" si="4"/>
        <v>327.99374999999986</v>
      </c>
      <c r="I15" s="101">
        <v>1000</v>
      </c>
      <c r="J15" s="102">
        <v>555.55999999999995</v>
      </c>
    </row>
    <row r="16" spans="1:27" ht="20" customHeight="1" x14ac:dyDescent="0.2">
      <c r="A16" s="81">
        <v>8</v>
      </c>
      <c r="B16" s="82">
        <v>42674</v>
      </c>
      <c r="C16" s="83">
        <f t="shared" si="0"/>
        <v>3937.5</v>
      </c>
      <c r="D16" s="84">
        <f t="shared" si="1"/>
        <v>5250</v>
      </c>
      <c r="E16" s="85">
        <f t="shared" si="2"/>
        <v>984.375</v>
      </c>
      <c r="F16" s="27">
        <f t="shared" si="3"/>
        <v>1312.3687499999999</v>
      </c>
      <c r="G16" s="86">
        <f t="shared" si="4"/>
        <v>327.99374999999986</v>
      </c>
      <c r="I16" s="101">
        <v>1000</v>
      </c>
      <c r="J16" s="102">
        <v>555.55999999999995</v>
      </c>
    </row>
    <row r="17" spans="1:10" ht="20" customHeight="1" x14ac:dyDescent="0.2">
      <c r="A17" s="81">
        <v>9</v>
      </c>
      <c r="B17" s="82">
        <v>42689</v>
      </c>
      <c r="C17" s="83">
        <f t="shared" si="0"/>
        <v>3937.5</v>
      </c>
      <c r="D17" s="84">
        <f t="shared" si="1"/>
        <v>5250</v>
      </c>
      <c r="E17" s="85">
        <f t="shared" si="2"/>
        <v>984.375</v>
      </c>
      <c r="F17" s="27">
        <f t="shared" si="3"/>
        <v>1312.3687499999999</v>
      </c>
      <c r="G17" s="86">
        <f t="shared" si="4"/>
        <v>327.99374999999986</v>
      </c>
      <c r="I17" s="101">
        <v>1000</v>
      </c>
      <c r="J17" s="102">
        <v>555.55999999999995</v>
      </c>
    </row>
    <row r="18" spans="1:10" ht="20" customHeight="1" x14ac:dyDescent="0.2">
      <c r="A18" s="81">
        <v>10</v>
      </c>
      <c r="B18" s="82">
        <v>42704</v>
      </c>
      <c r="C18" s="83">
        <f t="shared" si="0"/>
        <v>3937.5</v>
      </c>
      <c r="D18" s="84">
        <f t="shared" si="1"/>
        <v>5250</v>
      </c>
      <c r="E18" s="85">
        <f t="shared" si="2"/>
        <v>984.375</v>
      </c>
      <c r="F18" s="27">
        <f t="shared" si="3"/>
        <v>1312.3687499999999</v>
      </c>
      <c r="G18" s="86">
        <f t="shared" si="4"/>
        <v>327.99374999999986</v>
      </c>
      <c r="I18" s="101">
        <v>1000</v>
      </c>
      <c r="J18" s="102">
        <v>555.55999999999995</v>
      </c>
    </row>
    <row r="19" spans="1:10" ht="20" customHeight="1" x14ac:dyDescent="0.2">
      <c r="A19" s="81">
        <v>11</v>
      </c>
      <c r="B19" s="82">
        <v>42719</v>
      </c>
      <c r="C19" s="83">
        <f t="shared" si="0"/>
        <v>3937.5</v>
      </c>
      <c r="D19" s="84">
        <f t="shared" si="1"/>
        <v>5250</v>
      </c>
      <c r="E19" s="85">
        <f t="shared" si="2"/>
        <v>984.375</v>
      </c>
      <c r="F19" s="27">
        <f t="shared" si="3"/>
        <v>1312.3687499999999</v>
      </c>
      <c r="G19" s="86">
        <f t="shared" si="4"/>
        <v>327.99374999999986</v>
      </c>
      <c r="I19" s="101">
        <v>1000</v>
      </c>
      <c r="J19" s="102">
        <v>555.55999999999995</v>
      </c>
    </row>
    <row r="20" spans="1:10" ht="20" customHeight="1" x14ac:dyDescent="0.2">
      <c r="A20" s="81">
        <v>12</v>
      </c>
      <c r="B20" s="82">
        <v>42735</v>
      </c>
      <c r="C20" s="83">
        <f t="shared" si="0"/>
        <v>3937.5</v>
      </c>
      <c r="D20" s="84">
        <f t="shared" si="1"/>
        <v>5250</v>
      </c>
      <c r="E20" s="85">
        <f t="shared" si="2"/>
        <v>984.375</v>
      </c>
      <c r="F20" s="27">
        <f t="shared" si="3"/>
        <v>1312.3687499999999</v>
      </c>
      <c r="G20" s="86">
        <f t="shared" si="4"/>
        <v>327.99374999999986</v>
      </c>
      <c r="I20" s="101">
        <v>1000</v>
      </c>
      <c r="J20" s="102">
        <v>555.55999999999995</v>
      </c>
    </row>
    <row r="21" spans="1:10" ht="20" customHeight="1" x14ac:dyDescent="0.2">
      <c r="A21" s="81">
        <v>13</v>
      </c>
      <c r="B21" s="82">
        <v>42384</v>
      </c>
      <c r="C21" s="83">
        <f t="shared" si="0"/>
        <v>3937.5</v>
      </c>
      <c r="D21" s="84">
        <f t="shared" si="1"/>
        <v>5250</v>
      </c>
      <c r="E21" s="85">
        <f t="shared" si="2"/>
        <v>984.375</v>
      </c>
      <c r="F21" s="27">
        <f t="shared" si="3"/>
        <v>1312.3687499999999</v>
      </c>
      <c r="G21" s="86">
        <f t="shared" si="4"/>
        <v>327.99374999999986</v>
      </c>
      <c r="I21" s="101">
        <v>1000</v>
      </c>
      <c r="J21" s="102">
        <v>555.54999999999995</v>
      </c>
    </row>
    <row r="22" spans="1:10" ht="20" customHeight="1" x14ac:dyDescent="0.2">
      <c r="A22" s="81">
        <v>14</v>
      </c>
      <c r="B22" s="82">
        <v>42400</v>
      </c>
      <c r="C22" s="83">
        <f t="shared" si="0"/>
        <v>3937.5</v>
      </c>
      <c r="D22" s="84">
        <f t="shared" si="1"/>
        <v>5250</v>
      </c>
      <c r="E22" s="85">
        <f t="shared" si="2"/>
        <v>984.375</v>
      </c>
      <c r="F22" s="27">
        <f t="shared" si="3"/>
        <v>1312.3687499999999</v>
      </c>
      <c r="G22" s="86">
        <f t="shared" si="4"/>
        <v>327.99374999999986</v>
      </c>
      <c r="I22" s="101">
        <v>1000</v>
      </c>
      <c r="J22" s="102">
        <v>555.54999999999995</v>
      </c>
    </row>
    <row r="23" spans="1:10" ht="20" customHeight="1" x14ac:dyDescent="0.2">
      <c r="A23" s="81">
        <v>15</v>
      </c>
      <c r="B23" s="82">
        <v>42415</v>
      </c>
      <c r="C23" s="83">
        <f t="shared" si="0"/>
        <v>3937.5</v>
      </c>
      <c r="D23" s="84">
        <f t="shared" si="1"/>
        <v>5250</v>
      </c>
      <c r="E23" s="85">
        <f t="shared" si="2"/>
        <v>984.375</v>
      </c>
      <c r="F23" s="27">
        <f t="shared" si="3"/>
        <v>1312.3687499999999</v>
      </c>
      <c r="G23" s="86">
        <f t="shared" si="4"/>
        <v>327.99374999999986</v>
      </c>
      <c r="I23" s="101">
        <v>1000</v>
      </c>
      <c r="J23" s="102">
        <v>555.54999999999995</v>
      </c>
    </row>
    <row r="24" spans="1:10" ht="20" customHeight="1" x14ac:dyDescent="0.2">
      <c r="A24" s="81">
        <v>16</v>
      </c>
      <c r="B24" s="82">
        <v>42428</v>
      </c>
      <c r="C24" s="83">
        <f t="shared" si="0"/>
        <v>3937.5</v>
      </c>
      <c r="D24" s="84">
        <f t="shared" si="1"/>
        <v>5250</v>
      </c>
      <c r="E24" s="85">
        <f t="shared" si="2"/>
        <v>984.375</v>
      </c>
      <c r="F24" s="27">
        <f t="shared" si="3"/>
        <v>1312.3687499999999</v>
      </c>
      <c r="G24" s="86">
        <f t="shared" si="4"/>
        <v>327.99374999999986</v>
      </c>
      <c r="I24" s="101">
        <v>1000</v>
      </c>
      <c r="J24" s="102">
        <v>555.54999999999995</v>
      </c>
    </row>
    <row r="25" spans="1:10" ht="20" customHeight="1" x14ac:dyDescent="0.2">
      <c r="A25" s="81">
        <v>17</v>
      </c>
      <c r="B25" s="82">
        <v>42444</v>
      </c>
      <c r="C25" s="83">
        <f t="shared" si="0"/>
        <v>3937.5</v>
      </c>
      <c r="D25" s="84">
        <f t="shared" si="1"/>
        <v>5250</v>
      </c>
      <c r="E25" s="85">
        <f t="shared" si="2"/>
        <v>984.375</v>
      </c>
      <c r="F25" s="27">
        <f t="shared" si="3"/>
        <v>1312.3687499999999</v>
      </c>
      <c r="G25" s="86">
        <f t="shared" si="4"/>
        <v>327.99374999999986</v>
      </c>
      <c r="I25" s="101">
        <v>1000</v>
      </c>
      <c r="J25" s="102">
        <v>555.54999999999995</v>
      </c>
    </row>
    <row r="26" spans="1:10" ht="20" customHeight="1" x14ac:dyDescent="0.2">
      <c r="A26" s="81">
        <v>18</v>
      </c>
      <c r="B26" s="82">
        <v>42460</v>
      </c>
      <c r="C26" s="83">
        <f t="shared" si="0"/>
        <v>3937.5</v>
      </c>
      <c r="D26" s="84">
        <f t="shared" si="1"/>
        <v>5250</v>
      </c>
      <c r="E26" s="85">
        <f t="shared" si="2"/>
        <v>984.375</v>
      </c>
      <c r="F26" s="27">
        <f t="shared" si="3"/>
        <v>1312.3687499999999</v>
      </c>
      <c r="G26" s="86">
        <f t="shared" si="4"/>
        <v>327.99374999999986</v>
      </c>
      <c r="I26" s="101">
        <v>1000</v>
      </c>
      <c r="J26" s="102">
        <v>555.54999999999995</v>
      </c>
    </row>
    <row r="27" spans="1:10" ht="20" customHeight="1" x14ac:dyDescent="0.2">
      <c r="A27" s="81">
        <v>19</v>
      </c>
      <c r="B27" s="82">
        <v>42475</v>
      </c>
      <c r="C27" s="83">
        <f t="shared" si="0"/>
        <v>3937.5</v>
      </c>
      <c r="D27" s="84">
        <f t="shared" si="1"/>
        <v>5250</v>
      </c>
      <c r="E27" s="85">
        <f t="shared" si="2"/>
        <v>984.375</v>
      </c>
      <c r="F27" s="27">
        <f t="shared" si="3"/>
        <v>1312.3687499999999</v>
      </c>
      <c r="G27" s="86">
        <f t="shared" si="4"/>
        <v>327.99374999999986</v>
      </c>
      <c r="I27" s="101">
        <v>1000</v>
      </c>
      <c r="J27" s="102">
        <v>555.54999999999995</v>
      </c>
    </row>
    <row r="28" spans="1:10" ht="20" customHeight="1" x14ac:dyDescent="0.2">
      <c r="A28" s="81">
        <v>20</v>
      </c>
      <c r="B28" s="82">
        <v>42490</v>
      </c>
      <c r="C28" s="83">
        <f t="shared" si="0"/>
        <v>3937.5</v>
      </c>
      <c r="D28" s="84">
        <f t="shared" si="1"/>
        <v>5250</v>
      </c>
      <c r="E28" s="85">
        <f t="shared" si="2"/>
        <v>984.375</v>
      </c>
      <c r="F28" s="27">
        <f t="shared" si="3"/>
        <v>1312.3687499999999</v>
      </c>
      <c r="G28" s="86">
        <f t="shared" si="4"/>
        <v>327.99374999999986</v>
      </c>
      <c r="I28" s="101">
        <v>1000</v>
      </c>
      <c r="J28" s="102">
        <v>555.54999999999995</v>
      </c>
    </row>
    <row r="29" spans="1:10" ht="20" customHeight="1" x14ac:dyDescent="0.2">
      <c r="A29" s="81">
        <v>21</v>
      </c>
      <c r="B29" s="82">
        <v>42505</v>
      </c>
      <c r="C29" s="83">
        <f t="shared" si="0"/>
        <v>3937.5</v>
      </c>
      <c r="D29" s="84">
        <f t="shared" si="1"/>
        <v>5250</v>
      </c>
      <c r="E29" s="85">
        <f t="shared" si="2"/>
        <v>984.375</v>
      </c>
      <c r="F29" s="27">
        <f t="shared" si="3"/>
        <v>1312.3687499999999</v>
      </c>
      <c r="G29" s="86">
        <f t="shared" si="4"/>
        <v>327.99374999999986</v>
      </c>
      <c r="I29" s="101">
        <v>1000</v>
      </c>
      <c r="J29" s="102">
        <v>555.55999999999995</v>
      </c>
    </row>
    <row r="30" spans="1:10" ht="20" customHeight="1" x14ac:dyDescent="0.2">
      <c r="A30" s="20">
        <v>22</v>
      </c>
      <c r="B30" s="77">
        <v>42521</v>
      </c>
      <c r="C30" s="68">
        <f t="shared" si="0"/>
        <v>3937.5</v>
      </c>
      <c r="D30" s="6"/>
      <c r="E30" s="64"/>
      <c r="F30" s="4"/>
      <c r="G30" s="7"/>
      <c r="I30" s="95">
        <v>1000</v>
      </c>
      <c r="J30" s="98"/>
    </row>
    <row r="31" spans="1:10" ht="20" customHeight="1" x14ac:dyDescent="0.2">
      <c r="A31" s="20">
        <v>23</v>
      </c>
      <c r="B31" s="77">
        <v>42536</v>
      </c>
      <c r="C31" s="68">
        <f t="shared" si="0"/>
        <v>3937.5</v>
      </c>
      <c r="D31" s="6"/>
      <c r="E31" s="64"/>
      <c r="F31" s="4"/>
      <c r="G31" s="7"/>
      <c r="I31" s="95">
        <v>1000</v>
      </c>
      <c r="J31" s="98"/>
    </row>
    <row r="32" spans="1:10" ht="20" customHeight="1" x14ac:dyDescent="0.2">
      <c r="A32" s="20">
        <v>24</v>
      </c>
      <c r="B32" s="77">
        <v>42551</v>
      </c>
      <c r="C32" s="68">
        <f t="shared" si="0"/>
        <v>3937.5</v>
      </c>
      <c r="D32" s="6"/>
      <c r="E32" s="64"/>
      <c r="F32" s="4"/>
      <c r="G32" s="7"/>
      <c r="I32" s="95">
        <v>1000</v>
      </c>
      <c r="J32" s="98"/>
    </row>
    <row r="33" spans="1:10" ht="20" customHeight="1" x14ac:dyDescent="0.2">
      <c r="A33" s="20" t="s">
        <v>13</v>
      </c>
      <c r="B33" s="49"/>
      <c r="C33" s="79">
        <f>SUM(C9:C32)</f>
        <v>94500</v>
      </c>
      <c r="D33" s="46">
        <f>SUM(D9:D32)</f>
        <v>94500</v>
      </c>
      <c r="E33" s="80">
        <f>SUM(E9:E32)</f>
        <v>17718.75</v>
      </c>
      <c r="F33" s="44">
        <f>SUM(F9:F32)</f>
        <v>23622.637500000004</v>
      </c>
      <c r="G33" s="46">
        <f>SUM(G9:G32)</f>
        <v>5903.8874999999953</v>
      </c>
      <c r="I33" s="96">
        <f>SUM(I9:I32)</f>
        <v>24000</v>
      </c>
      <c r="J33" s="93">
        <f>SUM(J9:J32)</f>
        <v>9999.9999999999982</v>
      </c>
    </row>
    <row r="34" spans="1:10" ht="17" thickBot="1" x14ac:dyDescent="0.25">
      <c r="A34" s="78"/>
      <c r="B34" s="54"/>
      <c r="C34" s="69"/>
      <c r="D34" s="70"/>
      <c r="E34" s="65"/>
      <c r="F34" s="9"/>
      <c r="G34" s="10"/>
      <c r="I34" s="97"/>
      <c r="J34" s="94"/>
    </row>
  </sheetData>
  <mergeCells count="4">
    <mergeCell ref="A8:B8"/>
    <mergeCell ref="A3:G3"/>
    <mergeCell ref="A1:G1"/>
    <mergeCell ref="A2:G2"/>
  </mergeCells>
  <phoneticPr fontId="4" type="noConversion"/>
  <pageMargins left="0.7" right="0.7" top="0.5" bottom="0.5" header="0.3" footer="0.3"/>
  <pageSetup scale="80" orientation="portrait" horizontalDpi="0" verticalDpi="0" copies="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2016-11-17T14:11:52Z</cp:lastPrinted>
  <dcterms:created xsi:type="dcterms:W3CDTF">2016-10-21T12:02:54Z</dcterms:created>
  <dcterms:modified xsi:type="dcterms:W3CDTF">2016-11-17T14:17:31Z</dcterms:modified>
</cp:coreProperties>
</file>